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7" yWindow="118" windowWidth="19440" windowHeight="8012"/>
  </bookViews>
  <sheets>
    <sheet name="cinematica" sheetId="1" r:id="rId1"/>
    <sheet name="dimensioni" sheetId="2" r:id="rId2"/>
    <sheet name="definizioni" sheetId="3" r:id="rId3"/>
    <sheet name="MJ" sheetId="4" r:id="rId4"/>
    <sheet name="MP" sheetId="5" r:id="rId5"/>
  </sheets>
  <calcPr calcId="125725"/>
</workbook>
</file>

<file path=xl/calcChain.xml><?xml version="1.0" encoding="utf-8"?>
<calcChain xmlns="http://schemas.openxmlformats.org/spreadsheetml/2006/main">
  <c r="F38" i="1"/>
  <c r="I41" s="1"/>
  <c r="M40" s="1"/>
  <c r="F30"/>
  <c r="I32"/>
  <c r="L32" s="1"/>
  <c r="F22"/>
  <c r="I25" s="1"/>
  <c r="M24" s="1"/>
  <c r="F14"/>
  <c r="I17" s="1"/>
  <c r="M16" s="1"/>
  <c r="F6"/>
  <c r="I9" s="1"/>
  <c r="M8" s="1"/>
  <c r="I40"/>
  <c r="M38"/>
  <c r="M30"/>
  <c r="I24"/>
  <c r="M22"/>
  <c r="I8"/>
  <c r="M6"/>
  <c r="I16"/>
  <c r="M14"/>
  <c r="I33" l="1"/>
  <c r="M32" s="1"/>
  <c r="I36"/>
  <c r="I37" s="1"/>
  <c r="I38" s="1"/>
  <c r="L40"/>
  <c r="I20"/>
  <c r="I21" s="1"/>
  <c r="I22" s="1"/>
  <c r="L24"/>
  <c r="L8"/>
  <c r="I4"/>
  <c r="I5" s="1"/>
  <c r="I12"/>
  <c r="I13" s="1"/>
  <c r="L16"/>
  <c r="I28" l="1"/>
  <c r="I29" s="1"/>
  <c r="I30" s="1"/>
  <c r="L39"/>
  <c r="M39"/>
  <c r="M41"/>
  <c r="L41"/>
  <c r="M23"/>
  <c r="L23"/>
  <c r="L25"/>
  <c r="M25"/>
  <c r="I6"/>
  <c r="M17"/>
  <c r="L31" l="1"/>
  <c r="M33"/>
  <c r="M31"/>
  <c r="L33"/>
  <c r="M15"/>
  <c r="I14"/>
  <c r="L17"/>
  <c r="L15"/>
  <c r="M7" l="1"/>
  <c r="L7"/>
  <c r="L9"/>
  <c r="M9"/>
</calcChain>
</file>

<file path=xl/sharedStrings.xml><?xml version="1.0" encoding="utf-8"?>
<sst xmlns="http://schemas.openxmlformats.org/spreadsheetml/2006/main" count="172" uniqueCount="37">
  <si>
    <t>BASE</t>
  </si>
  <si>
    <t>L1</t>
  </si>
  <si>
    <t>L2</t>
  </si>
  <si>
    <t>L3</t>
  </si>
  <si>
    <t>G</t>
  </si>
  <si>
    <t>Y</t>
  </si>
  <si>
    <t>B</t>
  </si>
  <si>
    <t>P</t>
  </si>
  <si>
    <t>cm</t>
  </si>
  <si>
    <t>°</t>
  </si>
  <si>
    <t>yp</t>
  </si>
  <si>
    <t>y</t>
  </si>
  <si>
    <t>MP  x, y, z, P, R</t>
  </si>
  <si>
    <t>MOVE POSITION</t>
  </si>
  <si>
    <t>MJ  B, S, E, P, R</t>
  </si>
  <si>
    <t>MOVE JOINT</t>
  </si>
  <si>
    <t>CINEMATICA ROBOT ANTROPOMORFO</t>
  </si>
  <si>
    <t>shoulder (spalla)</t>
  </si>
  <si>
    <t>elbow (gomito)</t>
  </si>
  <si>
    <t>wrist (polso)</t>
  </si>
  <si>
    <t>flange (flangia)</t>
  </si>
  <si>
    <t xml:space="preserve">b </t>
  </si>
  <si>
    <t xml:space="preserve">a </t>
  </si>
  <si>
    <t xml:space="preserve">g </t>
  </si>
  <si>
    <t>xp</t>
  </si>
  <si>
    <t>x'</t>
  </si>
  <si>
    <t>y'</t>
  </si>
  <si>
    <t>X</t>
  </si>
  <si>
    <t>DEFAULT</t>
  </si>
  <si>
    <t>POSITION 1</t>
  </si>
  <si>
    <t>POSITION 2</t>
  </si>
  <si>
    <t>POSITION 3</t>
  </si>
  <si>
    <t>POSITION 4</t>
  </si>
  <si>
    <t>yp cin</t>
  </si>
  <si>
    <t>Joints</t>
  </si>
  <si>
    <t>end effector</t>
  </si>
  <si>
    <t>waist/base (vita)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</si>
</sst>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Symbol"/>
      <family val="1"/>
      <charset val="2"/>
    </font>
    <font>
      <sz val="10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3" fillId="3" borderId="0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Border="1"/>
    <xf numFmtId="0" fontId="4" fillId="3" borderId="0" xfId="0" applyFont="1" applyFill="1" applyBorder="1"/>
    <xf numFmtId="0" fontId="2" fillId="2" borderId="0" xfId="0" applyFont="1" applyFill="1" applyBorder="1" applyAlignment="1">
      <alignment horizontal="left"/>
    </xf>
    <xf numFmtId="164" fontId="3" fillId="3" borderId="0" xfId="0" applyNumberFormat="1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right"/>
    </xf>
    <xf numFmtId="0" fontId="3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164" fontId="2" fillId="3" borderId="4" xfId="0" applyNumberFormat="1" applyFont="1" applyFill="1" applyBorder="1"/>
    <xf numFmtId="0" fontId="5" fillId="3" borderId="4" xfId="0" applyFont="1" applyFill="1" applyBorder="1"/>
    <xf numFmtId="0" fontId="4" fillId="3" borderId="4" xfId="0" applyFont="1" applyFill="1" applyBorder="1"/>
    <xf numFmtId="164" fontId="2" fillId="3" borderId="4" xfId="0" applyNumberFormat="1" applyFont="1" applyFill="1" applyBorder="1" applyAlignment="1">
      <alignment horizontal="left"/>
    </xf>
    <xf numFmtId="164" fontId="2" fillId="2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tx>
            <c:v>waist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1"/>
            <c:spPr>
              <a:ln w="508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CD1-4224-9E2B-B5FD95C79842}"/>
              </c:ext>
            </c:extLst>
          </c:dPt>
          <c:xVal>
            <c:numRef>
              <c:f>cinematica!$L$5:$M$5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cinematica!$L$6:$M$6</c:f>
              <c:numCache>
                <c:formatCode>0.0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CD1-4224-9E2B-B5FD95C79842}"/>
            </c:ext>
          </c:extLst>
        </c:ser>
        <c:ser>
          <c:idx val="1"/>
          <c:order val="1"/>
          <c:tx>
            <c:v>shoulder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spPr>
              <a:ln>
                <a:solidFill>
                  <a:schemeClr val="tx1"/>
                </a:solidFill>
              </a:ln>
            </c:spPr>
          </c:dPt>
          <c:xVal>
            <c:numRef>
              <c:f>cinematica!$L$6:$L$7</c:f>
              <c:numCache>
                <c:formatCode>0.0</c:formatCode>
                <c:ptCount val="2"/>
                <c:pt idx="0">
                  <c:v>0</c:v>
                </c:pt>
                <c:pt idx="1">
                  <c:v>-3.6680556770906989</c:v>
                </c:pt>
              </c:numCache>
            </c:numRef>
          </c:xVal>
          <c:yVal>
            <c:numRef>
              <c:f>cinematica!$M$6:$M$7</c:f>
              <c:numCache>
                <c:formatCode>0.0</c:formatCode>
                <c:ptCount val="2"/>
                <c:pt idx="0">
                  <c:v>5</c:v>
                </c:pt>
                <c:pt idx="1">
                  <c:v>20.573868098509202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DCD1-4224-9E2B-B5FD95C79842}"/>
            </c:ext>
          </c:extLst>
        </c:ser>
        <c:ser>
          <c:idx val="2"/>
          <c:order val="2"/>
          <c:tx>
            <c:v>elbow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cinematica!$L$7:$L$8</c:f>
              <c:numCache>
                <c:formatCode>0.0</c:formatCode>
                <c:ptCount val="2"/>
                <c:pt idx="0">
                  <c:v>-3.6680556770906989</c:v>
                </c:pt>
                <c:pt idx="1">
                  <c:v>7.7573593128807143</c:v>
                </c:pt>
              </c:numCache>
            </c:numRef>
          </c:xVal>
          <c:yVal>
            <c:numRef>
              <c:f>cinematica!$M$7:$M$8</c:f>
              <c:numCache>
                <c:formatCode>0.0</c:formatCode>
                <c:ptCount val="2"/>
                <c:pt idx="0">
                  <c:v>20.573868098509202</c:v>
                </c:pt>
                <c:pt idx="1">
                  <c:v>24.242640687119284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DCD1-4224-9E2B-B5FD95C79842}"/>
            </c:ext>
          </c:extLst>
        </c:ser>
        <c:ser>
          <c:idx val="3"/>
          <c:order val="3"/>
          <c:tx>
            <c:v>wrist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xVal>
            <c:numRef>
              <c:f>cinematica!$L$8:$L$9</c:f>
              <c:numCache>
                <c:formatCode>0.0</c:formatCode>
                <c:ptCount val="2"/>
                <c:pt idx="0">
                  <c:v>7.7573593128807143</c:v>
                </c:pt>
                <c:pt idx="1">
                  <c:v>11.999999999999991</c:v>
                </c:pt>
              </c:numCache>
            </c:numRef>
          </c:xVal>
          <c:yVal>
            <c:numRef>
              <c:f>cinematica!$M$8:$M$9</c:f>
              <c:numCache>
                <c:formatCode>0.0</c:formatCode>
                <c:ptCount val="2"/>
                <c:pt idx="0">
                  <c:v>24.242640687119284</c:v>
                </c:pt>
                <c:pt idx="1">
                  <c:v>20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DCD1-4224-9E2B-B5FD95C79842}"/>
            </c:ext>
          </c:extLst>
        </c:ser>
        <c:ser>
          <c:idx val="4"/>
          <c:order val="4"/>
          <c:tx>
            <c:v>pos2</c:v>
          </c:tx>
          <c:spPr>
            <a:ln w="22225"/>
          </c:spPr>
          <c:marker>
            <c:symbol val="none"/>
          </c:marker>
          <c:xVal>
            <c:numRef>
              <c:f>cinematica!$C$32:$C$36</c:f>
              <c:numCache>
                <c:formatCode>General</c:formatCode>
                <c:ptCount val="5"/>
                <c:pt idx="4">
                  <c:v>5</c:v>
                </c:pt>
              </c:numCache>
            </c:numRef>
          </c:xVal>
          <c:yVal>
            <c:numRef>
              <c:f>cinematica!$D$32:$D$36</c:f>
              <c:numCache>
                <c:formatCode>General</c:formatCode>
                <c:ptCount val="5"/>
                <c:pt idx="4">
                  <c:v>0</c:v>
                </c:pt>
              </c:numCache>
            </c:numRef>
          </c:yVal>
        </c:ser>
        <c:ser>
          <c:idx val="5"/>
          <c:order val="5"/>
          <c:tx>
            <c:v>pos3</c:v>
          </c:tx>
          <c:marker>
            <c:symbol val="none"/>
          </c:marker>
          <c:xVal>
            <c:numRef>
              <c:f>cinematica!$C$49:$C$53</c:f>
              <c:numCache>
                <c:formatCode>0.0</c:formatCode>
                <c:ptCount val="5"/>
              </c:numCache>
            </c:numRef>
          </c:xVal>
          <c:yVal>
            <c:numRef>
              <c:f>cinematica!$D$49:$D$53</c:f>
              <c:numCache>
                <c:formatCode>0.0</c:formatCode>
                <c:ptCount val="5"/>
              </c:numCache>
            </c:numRef>
          </c:yVal>
        </c:ser>
        <c:ser>
          <c:idx val="6"/>
          <c:order val="6"/>
          <c:tx>
            <c:v>pos4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cinematica!$C$66:$C$70</c:f>
              <c:numCache>
                <c:formatCode>0.0</c:formatCode>
                <c:ptCount val="5"/>
              </c:numCache>
            </c:numRef>
          </c:xVal>
          <c:yVal>
            <c:numRef>
              <c:f>cinematica!$D$66:$D$70</c:f>
              <c:numCache>
                <c:formatCode>0.0</c:formatCode>
                <c:ptCount val="5"/>
              </c:numCache>
            </c:numRef>
          </c:yVal>
        </c:ser>
        <c:ser>
          <c:idx val="7"/>
          <c:order val="7"/>
          <c:tx>
            <c:v>riposo</c:v>
          </c:tx>
          <c:marker>
            <c:symbol val="none"/>
          </c:marker>
          <c:xVal>
            <c:numRef>
              <c:f>cinematica!$C$83:$C$87</c:f>
              <c:numCache>
                <c:formatCode>0.0</c:formatCode>
                <c:ptCount val="5"/>
              </c:numCache>
            </c:numRef>
          </c:xVal>
          <c:yVal>
            <c:numRef>
              <c:f>cinematica!$D$83:$D$87</c:f>
              <c:numCache>
                <c:formatCode>0.0</c:formatCode>
                <c:ptCount val="5"/>
              </c:numCache>
            </c:numRef>
          </c:yVal>
        </c:ser>
        <c:ser>
          <c:idx val="8"/>
          <c:order val="8"/>
          <c:tx>
            <c:v>pos1</c:v>
          </c:tx>
          <c:marker>
            <c:symbol val="none"/>
          </c:marker>
          <c:xVal>
            <c:numRef>
              <c:f>cinematica!$L$13:$L$17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13.987854699638566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cinematica!$M$13:$M$17</c:f>
              <c:numCache>
                <c:formatCode>0.0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12.767877503011958</c:v>
                </c:pt>
                <c:pt idx="3">
                  <c:v>8</c:v>
                </c:pt>
                <c:pt idx="4">
                  <c:v>1.9999999999999982</c:v>
                </c:pt>
              </c:numCache>
            </c:numRef>
          </c:yVal>
        </c:ser>
        <c:ser>
          <c:idx val="9"/>
          <c:order val="9"/>
          <c:tx>
            <c:v>pos3</c:v>
          </c:tx>
          <c:marker>
            <c:symbol val="none"/>
          </c:marker>
          <c:xVal>
            <c:numRef>
              <c:f>cinematica!$L$21:$L$25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13.021861270248621</c:v>
                </c:pt>
                <c:pt idx="3">
                  <c:v>24.8</c:v>
                </c:pt>
                <c:pt idx="4">
                  <c:v>24.8</c:v>
                </c:pt>
              </c:numCache>
            </c:numRef>
          </c:xVal>
          <c:yVal>
            <c:numRef>
              <c:f>cinematica!$M$21:$M$25</c:f>
              <c:numCache>
                <c:formatCode>0.0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14.296834356833456</c:v>
                </c:pt>
                <c:pt idx="3">
                  <c:v>12</c:v>
                </c:pt>
                <c:pt idx="4">
                  <c:v>6</c:v>
                </c:pt>
              </c:numCache>
            </c:numRef>
          </c:yVal>
        </c:ser>
        <c:ser>
          <c:idx val="10"/>
          <c:order val="10"/>
          <c:tx>
            <c:v>pos4</c:v>
          </c:tx>
          <c:marker>
            <c:symbol val="none"/>
          </c:marker>
          <c:xVal>
            <c:numRef>
              <c:f>cinematica!$L$29:$L$33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5.9321587006711169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cinematica!$M$29:$M$33</c:f>
              <c:numCache>
                <c:formatCode>0.0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19.859659927133325</c:v>
                </c:pt>
                <c:pt idx="3">
                  <c:v>12</c:v>
                </c:pt>
                <c:pt idx="4">
                  <c:v>5.9999999999999982</c:v>
                </c:pt>
              </c:numCache>
            </c:numRef>
          </c:yVal>
        </c:ser>
        <c:ser>
          <c:idx val="11"/>
          <c:order val="11"/>
          <c:tx>
            <c:v>pos5</c:v>
          </c:tx>
          <c:marker>
            <c:symbol val="none"/>
          </c:marker>
          <c:xVal>
            <c:numRef>
              <c:f>cinematica!$L$37:$L$41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8.7759979253508273</c:v>
                </c:pt>
                <c:pt idx="3">
                  <c:v>14.8</c:v>
                </c:pt>
                <c:pt idx="4">
                  <c:v>14.799999999999999</c:v>
                </c:pt>
              </c:numCache>
            </c:numRef>
          </c:xVal>
          <c:yVal>
            <c:numRef>
              <c:f>cinematica!$M$37:$M$41</c:f>
              <c:numCache>
                <c:formatCode>0.0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18.378410234935913</c:v>
                </c:pt>
                <c:pt idx="3">
                  <c:v>8</c:v>
                </c:pt>
                <c:pt idx="4">
                  <c:v>2.0000000000000018</c:v>
                </c:pt>
              </c:numCache>
            </c:numRef>
          </c:yVal>
        </c:ser>
        <c:ser>
          <c:idx val="12"/>
          <c:order val="12"/>
          <c:xVal>
            <c:numRef>
              <c:f>cinematica!$O$13:$O$17</c:f>
              <c:numCache>
                <c:formatCode>General</c:formatCode>
                <c:ptCount val="5"/>
              </c:numCache>
            </c:numRef>
          </c:xVal>
          <c:yVal>
            <c:numRef>
              <c:f>cinematica!$P$13:$P$17</c:f>
              <c:numCache>
                <c:formatCode>0.0</c:formatCode>
                <c:ptCount val="5"/>
              </c:numCache>
            </c:numRef>
          </c:yVal>
        </c:ser>
        <c:axId val="74396800"/>
        <c:axId val="74398336"/>
      </c:scatterChart>
      <c:valAx>
        <c:axId val="74396800"/>
        <c:scaling>
          <c:orientation val="minMax"/>
          <c:max val="40"/>
          <c:min val="-10"/>
        </c:scaling>
        <c:axPos val="b"/>
        <c:numFmt formatCode="0.0" sourceLinked="1"/>
        <c:tickLblPos val="nextTo"/>
        <c:crossAx val="74398336"/>
        <c:crosses val="autoZero"/>
        <c:crossBetween val="midCat"/>
      </c:valAx>
      <c:valAx>
        <c:axId val="74398336"/>
        <c:scaling>
          <c:orientation val="minMax"/>
          <c:max val="30"/>
          <c:min val="0"/>
        </c:scaling>
        <c:axPos val="l"/>
        <c:majorGridlines/>
        <c:numFmt formatCode="0.0" sourceLinked="1"/>
        <c:tickLblPos val="nextTo"/>
        <c:crossAx val="74396800"/>
        <c:crosses val="autoZero"/>
        <c:crossBetween val="midCat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157943</xdr:colOff>
      <xdr:row>1</xdr:row>
      <xdr:rowOff>148588</xdr:rowOff>
    </xdr:from>
    <xdr:to>
      <xdr:col>31</xdr:col>
      <xdr:colOff>365760</xdr:colOff>
      <xdr:row>38</xdr:row>
      <xdr:rowOff>74814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428625</xdr:colOff>
      <xdr:row>52</xdr:row>
      <xdr:rowOff>3810</xdr:rowOff>
    </xdr:from>
    <xdr:to>
      <xdr:col>1</xdr:col>
      <xdr:colOff>85725</xdr:colOff>
      <xdr:row>53</xdr:row>
      <xdr:rowOff>91440</xdr:rowOff>
    </xdr:to>
    <xdr:sp macro="" textlink="">
      <xdr:nvSpPr>
        <xdr:cNvPr id="8" name="CasellaDiTesto 7"/>
        <xdr:cNvSpPr txBox="1"/>
      </xdr:nvSpPr>
      <xdr:spPr>
        <a:xfrm>
          <a:off x="6913245" y="4408170"/>
          <a:ext cx="266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6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0</xdr:col>
      <xdr:colOff>428625</xdr:colOff>
      <xdr:row>69</xdr:row>
      <xdr:rowOff>3810</xdr:rowOff>
    </xdr:from>
    <xdr:to>
      <xdr:col>1</xdr:col>
      <xdr:colOff>85725</xdr:colOff>
      <xdr:row>70</xdr:row>
      <xdr:rowOff>91440</xdr:rowOff>
    </xdr:to>
    <xdr:sp macro="" textlink="">
      <xdr:nvSpPr>
        <xdr:cNvPr id="20" name="CasellaDiTesto 19"/>
        <xdr:cNvSpPr txBox="1"/>
      </xdr:nvSpPr>
      <xdr:spPr>
        <a:xfrm>
          <a:off x="180975" y="11100435"/>
          <a:ext cx="85725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6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0</xdr:col>
      <xdr:colOff>428625</xdr:colOff>
      <xdr:row>86</xdr:row>
      <xdr:rowOff>3810</xdr:rowOff>
    </xdr:from>
    <xdr:to>
      <xdr:col>1</xdr:col>
      <xdr:colOff>85725</xdr:colOff>
      <xdr:row>87</xdr:row>
      <xdr:rowOff>91440</xdr:rowOff>
    </xdr:to>
    <xdr:sp macro="" textlink="">
      <xdr:nvSpPr>
        <xdr:cNvPr id="21" name="CasellaDiTesto 20"/>
        <xdr:cNvSpPr txBox="1"/>
      </xdr:nvSpPr>
      <xdr:spPr>
        <a:xfrm>
          <a:off x="180975" y="13234035"/>
          <a:ext cx="85725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6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10</xdr:col>
      <xdr:colOff>549910</xdr:colOff>
      <xdr:row>21</xdr:row>
      <xdr:rowOff>130957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"/>
          <a:ext cx="6645910" cy="3988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2</xdr:row>
      <xdr:rowOff>19050</xdr:rowOff>
    </xdr:from>
    <xdr:to>
      <xdr:col>19</xdr:col>
      <xdr:colOff>571500</xdr:colOff>
      <xdr:row>21</xdr:row>
      <xdr:rowOff>57150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1300" y="400050"/>
          <a:ext cx="5562600" cy="365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142874</xdr:colOff>
      <xdr:row>25</xdr:row>
      <xdr:rowOff>142874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5610224" cy="490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95250</xdr:rowOff>
    </xdr:from>
    <xdr:to>
      <xdr:col>8</xdr:col>
      <xdr:colOff>106680</xdr:colOff>
      <xdr:row>24</xdr:row>
      <xdr:rowOff>91440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61010"/>
          <a:ext cx="496443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213359</xdr:colOff>
      <xdr:row>1</xdr:row>
      <xdr:rowOff>177165</xdr:rowOff>
    </xdr:from>
    <xdr:to>
      <xdr:col>16</xdr:col>
      <xdr:colOff>544194</xdr:colOff>
      <xdr:row>42</xdr:row>
      <xdr:rowOff>23339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0159" y="360045"/>
          <a:ext cx="5207635" cy="7344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7</xdr:col>
      <xdr:colOff>449580</xdr:colOff>
      <xdr:row>22</xdr:row>
      <xdr:rowOff>99060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3385"/>
          <a:ext cx="4716780" cy="3709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542924</xdr:colOff>
      <xdr:row>1</xdr:row>
      <xdr:rowOff>80009</xdr:rowOff>
    </xdr:from>
    <xdr:to>
      <xdr:col>16</xdr:col>
      <xdr:colOff>73659</xdr:colOff>
      <xdr:row>36</xdr:row>
      <xdr:rowOff>51314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10124" y="262889"/>
          <a:ext cx="5017135" cy="637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0"/>
  <sheetViews>
    <sheetView tabSelected="1" workbookViewId="0">
      <selection activeCell="AF3" sqref="AF3"/>
    </sheetView>
  </sheetViews>
  <sheetFormatPr defaultColWidth="8.88671875" defaultRowHeight="13.1"/>
  <cols>
    <col min="1" max="1" width="2.6640625" style="8" customWidth="1"/>
    <col min="2" max="2" width="4.88671875" style="8" customWidth="1"/>
    <col min="3" max="3" width="4.33203125" style="8" customWidth="1"/>
    <col min="4" max="5" width="5.6640625" style="8" customWidth="1"/>
    <col min="6" max="6" width="4.109375" style="8" customWidth="1"/>
    <col min="7" max="7" width="5.77734375" style="8" customWidth="1"/>
    <col min="8" max="8" width="3.6640625" style="8" customWidth="1"/>
    <col min="9" max="9" width="6.33203125" style="8" customWidth="1"/>
    <col min="10" max="11" width="4.44140625" style="8" customWidth="1"/>
    <col min="12" max="12" width="4.77734375" style="8" customWidth="1"/>
    <col min="13" max="13" width="5.5546875" style="8" customWidth="1"/>
    <col min="14" max="15" width="3.5546875" style="8" customWidth="1"/>
    <col min="16" max="16" width="5.33203125" style="8" customWidth="1"/>
    <col min="17" max="17" width="5" style="8" customWidth="1"/>
    <col min="18" max="18" width="5.44140625" style="8" customWidth="1"/>
    <col min="19" max="19" width="6.33203125" style="8" customWidth="1"/>
    <col min="20" max="20" width="6.109375" style="8" customWidth="1"/>
    <col min="21" max="16384" width="8.88671875" style="8"/>
  </cols>
  <sheetData>
    <row r="1" spans="1:22">
      <c r="A1" s="6"/>
      <c r="B1" s="7" t="s">
        <v>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2">
      <c r="A3" s="6"/>
      <c r="B3" s="39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6"/>
      <c r="O3" s="6"/>
      <c r="P3" s="6"/>
      <c r="Q3" s="6"/>
    </row>
    <row r="4" spans="1:22">
      <c r="A4" s="6"/>
      <c r="B4" s="33" t="s">
        <v>0</v>
      </c>
      <c r="C4" s="34">
        <v>5</v>
      </c>
      <c r="D4" s="6" t="s">
        <v>8</v>
      </c>
      <c r="E4" s="35" t="s">
        <v>24</v>
      </c>
      <c r="F4" s="36">
        <v>12</v>
      </c>
      <c r="G4" s="6" t="s">
        <v>8</v>
      </c>
      <c r="H4" s="37" t="s">
        <v>21</v>
      </c>
      <c r="I4" s="38">
        <f>DEGREES(-ACOS((I8^2+I9^2-C5^2-C6^2)/(2*C5*C6)))</f>
        <v>-85.450974012693834</v>
      </c>
      <c r="J4" s="6" t="s">
        <v>9</v>
      </c>
      <c r="K4" s="33" t="s">
        <v>4</v>
      </c>
      <c r="L4" s="33" t="s">
        <v>27</v>
      </c>
      <c r="M4" s="33" t="s">
        <v>5</v>
      </c>
      <c r="N4" s="6"/>
      <c r="O4" s="6"/>
      <c r="P4" s="6"/>
      <c r="Q4" s="7"/>
      <c r="R4" s="6"/>
      <c r="S4" s="6"/>
      <c r="T4" s="6"/>
      <c r="U4" s="6"/>
      <c r="V4" s="6"/>
    </row>
    <row r="5" spans="1:22">
      <c r="A5" s="6"/>
      <c r="B5" s="10" t="s">
        <v>1</v>
      </c>
      <c r="C5" s="11">
        <v>16</v>
      </c>
      <c r="D5" s="6" t="s">
        <v>8</v>
      </c>
      <c r="E5" s="12" t="s">
        <v>10</v>
      </c>
      <c r="F5" s="13">
        <v>20</v>
      </c>
      <c r="G5" s="6" t="s">
        <v>8</v>
      </c>
      <c r="H5" s="14" t="s">
        <v>22</v>
      </c>
      <c r="I5" s="15">
        <f>DEGREES(ATAN2(I8,I9 )-ATAN2(C5+C6*COS(RADIANS(I4)),C6*SIN(RADIANS(I4))))</f>
        <v>103.25312497844315</v>
      </c>
      <c r="J5" s="6" t="s">
        <v>9</v>
      </c>
      <c r="K5" s="16" t="s">
        <v>6</v>
      </c>
      <c r="L5" s="17">
        <v>0</v>
      </c>
      <c r="M5" s="17">
        <v>0</v>
      </c>
      <c r="N5" s="6"/>
      <c r="O5" s="6"/>
      <c r="P5" s="6"/>
      <c r="Q5" s="6"/>
      <c r="R5" s="6"/>
      <c r="S5" s="6"/>
      <c r="T5" s="6"/>
      <c r="U5" s="6"/>
      <c r="V5" s="6"/>
    </row>
    <row r="6" spans="1:22">
      <c r="A6" s="6"/>
      <c r="B6" s="10" t="s">
        <v>2</v>
      </c>
      <c r="C6" s="11">
        <v>12</v>
      </c>
      <c r="D6" s="6" t="s">
        <v>8</v>
      </c>
      <c r="E6" s="12" t="s">
        <v>33</v>
      </c>
      <c r="F6" s="13">
        <f>F5-C4</f>
        <v>15</v>
      </c>
      <c r="G6" s="6" t="s">
        <v>8</v>
      </c>
      <c r="H6" s="14" t="s">
        <v>23</v>
      </c>
      <c r="I6" s="15">
        <f>F7-I4-I5</f>
        <v>-62.80215096574932</v>
      </c>
      <c r="J6" s="6" t="s">
        <v>9</v>
      </c>
      <c r="K6" s="16">
        <v>0</v>
      </c>
      <c r="L6" s="17">
        <v>0</v>
      </c>
      <c r="M6" s="17">
        <f>C4</f>
        <v>5</v>
      </c>
      <c r="N6" s="6"/>
      <c r="O6" s="6"/>
      <c r="P6" s="6"/>
      <c r="Q6" s="6"/>
      <c r="R6" s="6"/>
      <c r="S6" s="6"/>
      <c r="T6" s="6"/>
      <c r="U6" s="6"/>
      <c r="V6" s="6"/>
    </row>
    <row r="7" spans="1:22">
      <c r="A7" s="6"/>
      <c r="B7" s="10" t="s">
        <v>3</v>
      </c>
      <c r="C7" s="11">
        <v>6</v>
      </c>
      <c r="D7" s="6" t="s">
        <v>8</v>
      </c>
      <c r="E7" s="18" t="s">
        <v>11</v>
      </c>
      <c r="F7" s="13">
        <v>-45</v>
      </c>
      <c r="G7" s="8" t="s">
        <v>9</v>
      </c>
      <c r="H7" s="6"/>
      <c r="I7" s="24"/>
      <c r="J7" s="6"/>
      <c r="K7" s="16">
        <v>1</v>
      </c>
      <c r="L7" s="17">
        <f>$C$5*COS(RADIANS(I5))</f>
        <v>-3.6680556770906989</v>
      </c>
      <c r="M7" s="17">
        <f>C4+C5*SIN(RADIANS(I5))</f>
        <v>20.573868098509202</v>
      </c>
      <c r="N7" s="6"/>
      <c r="O7" s="6"/>
      <c r="P7" s="6"/>
      <c r="Q7" s="6"/>
      <c r="R7" s="6"/>
      <c r="S7" s="6"/>
      <c r="T7" s="6"/>
      <c r="U7" s="6"/>
      <c r="V7" s="19"/>
    </row>
    <row r="8" spans="1:22">
      <c r="A8" s="6"/>
      <c r="B8" s="6"/>
      <c r="C8" s="6"/>
      <c r="D8" s="6"/>
      <c r="H8" s="12" t="s">
        <v>25</v>
      </c>
      <c r="I8" s="17">
        <f>F4-C7*COS(RADIANS(F7))</f>
        <v>7.7573593128807143</v>
      </c>
      <c r="J8" s="6" t="s">
        <v>8</v>
      </c>
      <c r="K8" s="16">
        <v>2</v>
      </c>
      <c r="L8" s="17">
        <f>I8</f>
        <v>7.7573593128807143</v>
      </c>
      <c r="M8" s="17">
        <f>C4+I9</f>
        <v>24.242640687119284</v>
      </c>
      <c r="N8" s="6"/>
      <c r="O8" s="6"/>
      <c r="P8" s="6"/>
      <c r="Q8" s="20"/>
      <c r="R8" s="21"/>
      <c r="S8" s="6"/>
      <c r="T8" s="6"/>
      <c r="U8" s="6"/>
      <c r="V8" s="6"/>
    </row>
    <row r="9" spans="1:22">
      <c r="A9" s="6"/>
      <c r="D9" s="6"/>
      <c r="H9" s="12" t="s">
        <v>26</v>
      </c>
      <c r="I9" s="17">
        <f>F6-C7*SIN(RADIANS(F7))</f>
        <v>19.242640687119284</v>
      </c>
      <c r="J9" s="6" t="s">
        <v>8</v>
      </c>
      <c r="K9" s="16" t="s">
        <v>7</v>
      </c>
      <c r="L9" s="17">
        <f>$C$5*COS(RADIANS(I5))+$C$6*COS(RADIANS(I5+I4))+$C$7*COS(RADIANS(F7))</f>
        <v>11.999999999999991</v>
      </c>
      <c r="M9" s="17">
        <f>C4+C5*SIN(RADIANS(I5))+C6*SIN(RADIANS(I5+I4))+C7*SIN(RADIANS(F7))</f>
        <v>20</v>
      </c>
      <c r="N9" s="6"/>
      <c r="O9" s="6"/>
      <c r="P9" s="6"/>
      <c r="Q9" s="20"/>
      <c r="R9" s="22"/>
      <c r="S9" s="6"/>
      <c r="T9" s="6"/>
      <c r="U9" s="6"/>
      <c r="V9" s="6"/>
    </row>
    <row r="10" spans="1:22">
      <c r="A10" s="6"/>
      <c r="B10" s="6"/>
      <c r="C10" s="6"/>
      <c r="D10" s="6"/>
      <c r="E10" s="23"/>
      <c r="H10" s="6"/>
      <c r="I10" s="46"/>
      <c r="O10" s="6"/>
      <c r="U10" s="6"/>
      <c r="V10" s="6"/>
    </row>
    <row r="11" spans="1:22">
      <c r="A11" s="6"/>
      <c r="B11" s="39" t="s">
        <v>29</v>
      </c>
      <c r="C11" s="40"/>
      <c r="D11" s="40"/>
      <c r="E11" s="40"/>
      <c r="F11" s="40"/>
      <c r="G11" s="40"/>
      <c r="H11" s="40"/>
      <c r="I11" s="42"/>
      <c r="J11" s="40"/>
      <c r="K11" s="40"/>
      <c r="L11" s="40"/>
      <c r="M11" s="41"/>
      <c r="O11" s="6"/>
      <c r="U11" s="6"/>
      <c r="V11" s="6"/>
    </row>
    <row r="12" spans="1:22">
      <c r="A12" s="6"/>
      <c r="B12" s="33" t="s">
        <v>0</v>
      </c>
      <c r="C12" s="34">
        <v>5</v>
      </c>
      <c r="D12" s="6" t="s">
        <v>8</v>
      </c>
      <c r="E12" s="35" t="s">
        <v>24</v>
      </c>
      <c r="F12" s="36">
        <v>25</v>
      </c>
      <c r="G12" s="6" t="s">
        <v>8</v>
      </c>
      <c r="H12" s="37" t="s">
        <v>21</v>
      </c>
      <c r="I12" s="38">
        <f>DEGREES(-ACOS((I16^2+I17^2-C13^2-C14^2)/(2*C13*C14)))</f>
        <v>-52.455674896173051</v>
      </c>
      <c r="J12" s="6" t="s">
        <v>9</v>
      </c>
      <c r="K12" s="33" t="s">
        <v>4</v>
      </c>
      <c r="L12" s="33" t="s">
        <v>27</v>
      </c>
      <c r="M12" s="33" t="s">
        <v>5</v>
      </c>
      <c r="O12" s="6"/>
      <c r="U12" s="6"/>
      <c r="V12" s="6"/>
    </row>
    <row r="13" spans="1:22">
      <c r="A13" s="6"/>
      <c r="B13" s="10" t="s">
        <v>1</v>
      </c>
      <c r="C13" s="11">
        <v>16</v>
      </c>
      <c r="D13" s="6" t="s">
        <v>8</v>
      </c>
      <c r="E13" s="12" t="s">
        <v>10</v>
      </c>
      <c r="F13" s="13">
        <v>2</v>
      </c>
      <c r="G13" s="6" t="s">
        <v>8</v>
      </c>
      <c r="H13" s="14" t="s">
        <v>22</v>
      </c>
      <c r="I13" s="15">
        <f>DEGREES(ATAN2(I16,I17 )-ATAN2(C13+C14*COS(RADIANS(I12)),C14*SIN(RADIANS(I12))))</f>
        <v>29.04473447861351</v>
      </c>
      <c r="J13" s="6" t="s">
        <v>9</v>
      </c>
      <c r="K13" s="16" t="s">
        <v>6</v>
      </c>
      <c r="L13" s="17">
        <v>0</v>
      </c>
      <c r="M13" s="17">
        <v>0</v>
      </c>
      <c r="O13" s="6"/>
      <c r="U13" s="6"/>
      <c r="V13" s="6"/>
    </row>
    <row r="14" spans="1:22">
      <c r="A14" s="6"/>
      <c r="B14" s="10" t="s">
        <v>2</v>
      </c>
      <c r="C14" s="11">
        <v>12</v>
      </c>
      <c r="D14" s="6" t="s">
        <v>8</v>
      </c>
      <c r="E14" s="12" t="s">
        <v>33</v>
      </c>
      <c r="F14" s="13">
        <f>F13-C12</f>
        <v>-3</v>
      </c>
      <c r="G14" s="6" t="s">
        <v>8</v>
      </c>
      <c r="H14" s="14" t="s">
        <v>23</v>
      </c>
      <c r="I14" s="15">
        <f>F15-I12-I13</f>
        <v>-66.589059582440456</v>
      </c>
      <c r="J14" s="6" t="s">
        <v>9</v>
      </c>
      <c r="K14" s="16">
        <v>0</v>
      </c>
      <c r="L14" s="17">
        <v>0</v>
      </c>
      <c r="M14" s="17">
        <f>C12</f>
        <v>5</v>
      </c>
      <c r="O14" s="6"/>
      <c r="P14" s="46"/>
      <c r="U14" s="6"/>
      <c r="V14" s="6"/>
    </row>
    <row r="15" spans="1:22">
      <c r="A15" s="6"/>
      <c r="B15" s="10" t="s">
        <v>3</v>
      </c>
      <c r="C15" s="11">
        <v>6</v>
      </c>
      <c r="D15" s="6" t="s">
        <v>8</v>
      </c>
      <c r="E15" s="18" t="s">
        <v>11</v>
      </c>
      <c r="F15" s="13">
        <v>-90</v>
      </c>
      <c r="G15" s="8" t="s">
        <v>9</v>
      </c>
      <c r="H15" s="6"/>
      <c r="I15" s="24"/>
      <c r="J15" s="6"/>
      <c r="K15" s="16">
        <v>1</v>
      </c>
      <c r="L15" s="17">
        <f>$C$5*COS(RADIANS(I13))</f>
        <v>13.987854699638566</v>
      </c>
      <c r="M15" s="17">
        <f>C12+C13*SIN(RADIANS(I13))</f>
        <v>12.767877503011958</v>
      </c>
      <c r="O15" s="6"/>
      <c r="P15" s="46"/>
      <c r="U15" s="6"/>
      <c r="V15" s="6"/>
    </row>
    <row r="16" spans="1:22">
      <c r="A16" s="6"/>
      <c r="B16" s="6"/>
      <c r="C16" s="6"/>
      <c r="D16" s="6"/>
      <c r="H16" s="12" t="s">
        <v>25</v>
      </c>
      <c r="I16" s="17">
        <f>F12-C15*COS(RADIANS(F15))</f>
        <v>25</v>
      </c>
      <c r="J16" s="6" t="s">
        <v>8</v>
      </c>
      <c r="K16" s="16">
        <v>2</v>
      </c>
      <c r="L16" s="17">
        <f>I16</f>
        <v>25</v>
      </c>
      <c r="M16" s="17">
        <f>C12+I17</f>
        <v>8</v>
      </c>
      <c r="O16" s="6"/>
      <c r="P16" s="46"/>
      <c r="U16" s="6"/>
      <c r="V16" s="6"/>
    </row>
    <row r="17" spans="1:22">
      <c r="A17" s="6"/>
      <c r="D17" s="6"/>
      <c r="H17" s="12" t="s">
        <v>26</v>
      </c>
      <c r="I17" s="17">
        <f>F14-C15*SIN(RADIANS(F15))</f>
        <v>3</v>
      </c>
      <c r="J17" s="6" t="s">
        <v>8</v>
      </c>
      <c r="K17" s="16" t="s">
        <v>7</v>
      </c>
      <c r="L17" s="17">
        <f>$C$5*COS(RADIANS(I13))+$C$6*COS(RADIANS(I13+I12))+$C$7*COS(RADIANS(F15))</f>
        <v>25</v>
      </c>
      <c r="M17" s="17">
        <f>C12+C13*SIN(RADIANS(I13))+C14*SIN(RADIANS(I13+I12))+C15*SIN(RADIANS(F15))</f>
        <v>1.9999999999999982</v>
      </c>
      <c r="O17" s="6"/>
      <c r="P17" s="46"/>
      <c r="U17" s="6"/>
      <c r="V17" s="6"/>
    </row>
    <row r="18" spans="1:22">
      <c r="A18" s="6"/>
      <c r="B18" s="6"/>
      <c r="C18" s="6"/>
      <c r="D18" s="6"/>
      <c r="E18" s="24"/>
      <c r="F18" s="24"/>
      <c r="G18" s="19"/>
      <c r="H18" s="6"/>
      <c r="I18" s="24"/>
      <c r="J18" s="6"/>
      <c r="K18" s="6"/>
      <c r="L18" s="6"/>
      <c r="M18" s="6"/>
      <c r="O18" s="6"/>
      <c r="U18" s="6"/>
      <c r="V18" s="6"/>
    </row>
    <row r="19" spans="1:22">
      <c r="A19" s="6"/>
      <c r="B19" s="39" t="s">
        <v>30</v>
      </c>
      <c r="C19" s="40"/>
      <c r="D19" s="40"/>
      <c r="E19" s="42"/>
      <c r="F19" s="42"/>
      <c r="G19" s="43"/>
      <c r="H19" s="40"/>
      <c r="I19" s="42"/>
      <c r="J19" s="40"/>
      <c r="K19" s="40"/>
      <c r="L19" s="40"/>
      <c r="M19" s="41"/>
      <c r="O19" s="6"/>
      <c r="U19" s="6"/>
      <c r="V19" s="6"/>
    </row>
    <row r="20" spans="1:22">
      <c r="A20" s="6"/>
      <c r="B20" s="33" t="s">
        <v>0</v>
      </c>
      <c r="C20" s="34">
        <v>5</v>
      </c>
      <c r="D20" s="6" t="s">
        <v>8</v>
      </c>
      <c r="E20" s="35" t="s">
        <v>24</v>
      </c>
      <c r="F20" s="36">
        <v>24.8</v>
      </c>
      <c r="G20" s="6" t="s">
        <v>8</v>
      </c>
      <c r="H20" s="37" t="s">
        <v>21</v>
      </c>
      <c r="I20" s="38">
        <f>DEGREES(-ACOS((I24^2+I25^2-C21^2-C22^2)/(2*C21*C22)))</f>
        <v>-46.559244158123761</v>
      </c>
      <c r="J20" s="6" t="s">
        <v>9</v>
      </c>
      <c r="K20" s="33" t="s">
        <v>4</v>
      </c>
      <c r="L20" s="33" t="s">
        <v>27</v>
      </c>
      <c r="M20" s="33" t="s">
        <v>5</v>
      </c>
      <c r="O20" s="6"/>
      <c r="U20" s="6"/>
      <c r="V20" s="6"/>
    </row>
    <row r="21" spans="1:22">
      <c r="A21" s="6"/>
      <c r="B21" s="10" t="s">
        <v>1</v>
      </c>
      <c r="C21" s="11">
        <v>16</v>
      </c>
      <c r="D21" s="6" t="s">
        <v>8</v>
      </c>
      <c r="E21" s="12" t="s">
        <v>10</v>
      </c>
      <c r="F21" s="13">
        <v>6</v>
      </c>
      <c r="G21" s="6" t="s">
        <v>8</v>
      </c>
      <c r="H21" s="14" t="s">
        <v>22</v>
      </c>
      <c r="I21" s="15">
        <f>DEGREES(ATAN2(I24,I25 )-ATAN2(C21+C22*COS(RADIANS(I20)),C22*SIN(RADIANS(I20))))</f>
        <v>35.524579148883376</v>
      </c>
      <c r="J21" s="6" t="s">
        <v>9</v>
      </c>
      <c r="K21" s="16" t="s">
        <v>6</v>
      </c>
      <c r="L21" s="17">
        <v>0</v>
      </c>
      <c r="M21" s="17">
        <v>0</v>
      </c>
      <c r="O21" s="6"/>
      <c r="U21" s="6"/>
      <c r="V21" s="6"/>
    </row>
    <row r="22" spans="1:22">
      <c r="A22" s="6"/>
      <c r="B22" s="10" t="s">
        <v>2</v>
      </c>
      <c r="C22" s="11">
        <v>12</v>
      </c>
      <c r="D22" s="6" t="s">
        <v>8</v>
      </c>
      <c r="E22" s="12" t="s">
        <v>33</v>
      </c>
      <c r="F22" s="13">
        <f>F21-C20</f>
        <v>1</v>
      </c>
      <c r="G22" s="6" t="s">
        <v>8</v>
      </c>
      <c r="H22" s="14" t="s">
        <v>23</v>
      </c>
      <c r="I22" s="15">
        <f>F23-I20-I21</f>
        <v>-78.965334990759615</v>
      </c>
      <c r="J22" s="6" t="s">
        <v>9</v>
      </c>
      <c r="K22" s="16">
        <v>0</v>
      </c>
      <c r="L22" s="17">
        <v>0</v>
      </c>
      <c r="M22" s="17">
        <f>C20</f>
        <v>5</v>
      </c>
      <c r="O22" s="6"/>
      <c r="U22" s="6"/>
      <c r="V22" s="6"/>
    </row>
    <row r="23" spans="1:22">
      <c r="A23" s="6"/>
      <c r="B23" s="10" t="s">
        <v>3</v>
      </c>
      <c r="C23" s="11">
        <v>6</v>
      </c>
      <c r="D23" s="6" t="s">
        <v>8</v>
      </c>
      <c r="E23" s="18" t="s">
        <v>11</v>
      </c>
      <c r="F23" s="13">
        <v>-90</v>
      </c>
      <c r="G23" s="8" t="s">
        <v>9</v>
      </c>
      <c r="H23" s="6"/>
      <c r="I23" s="24"/>
      <c r="J23" s="6"/>
      <c r="K23" s="16">
        <v>1</v>
      </c>
      <c r="L23" s="17">
        <f>$C$5*COS(RADIANS(I21))</f>
        <v>13.021861270248621</v>
      </c>
      <c r="M23" s="17">
        <f>C20+C21*SIN(RADIANS(I21))</f>
        <v>14.296834356833456</v>
      </c>
      <c r="O23" s="6"/>
      <c r="U23" s="6"/>
      <c r="V23" s="6"/>
    </row>
    <row r="24" spans="1:22">
      <c r="A24" s="6"/>
      <c r="B24" s="6"/>
      <c r="C24" s="6"/>
      <c r="D24" s="6"/>
      <c r="H24" s="12" t="s">
        <v>25</v>
      </c>
      <c r="I24" s="17">
        <f>F20-C23*COS(RADIANS(F23))</f>
        <v>24.8</v>
      </c>
      <c r="J24" s="6" t="s">
        <v>8</v>
      </c>
      <c r="K24" s="16">
        <v>2</v>
      </c>
      <c r="L24" s="17">
        <f>I24</f>
        <v>24.8</v>
      </c>
      <c r="M24" s="17">
        <f>C20+I25</f>
        <v>12</v>
      </c>
      <c r="O24" s="6"/>
      <c r="U24" s="6"/>
      <c r="V24" s="6"/>
    </row>
    <row r="25" spans="1:22">
      <c r="A25" s="6"/>
      <c r="D25" s="6"/>
      <c r="H25" s="12" t="s">
        <v>26</v>
      </c>
      <c r="I25" s="17">
        <f>F22-C23*SIN(RADIANS(F23))</f>
        <v>7</v>
      </c>
      <c r="J25" s="6" t="s">
        <v>8</v>
      </c>
      <c r="K25" s="16" t="s">
        <v>7</v>
      </c>
      <c r="L25" s="17">
        <f>$C$5*COS(RADIANS(I21))+$C$6*COS(RADIANS(I21+I20))+$C$7*COS(RADIANS(F23))</f>
        <v>24.8</v>
      </c>
      <c r="M25" s="17">
        <f>C20+C21*SIN(RADIANS(I21))+C22*SIN(RADIANS(I21+I20))+C23*SIN(RADIANS(F23))</f>
        <v>6</v>
      </c>
      <c r="O25" s="6"/>
      <c r="U25" s="6"/>
      <c r="V25" s="6"/>
    </row>
    <row r="26" spans="1:22">
      <c r="B26" s="7"/>
      <c r="C26" s="6"/>
      <c r="D26" s="6"/>
      <c r="E26" s="6"/>
      <c r="F26" s="6"/>
      <c r="G26" s="6"/>
      <c r="H26" s="6"/>
      <c r="I26" s="2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>
      <c r="B27" s="39" t="s">
        <v>31</v>
      </c>
      <c r="C27" s="40"/>
      <c r="D27" s="40"/>
      <c r="E27" s="44"/>
      <c r="F27" s="45"/>
      <c r="G27" s="40"/>
      <c r="H27" s="40"/>
      <c r="I27" s="42"/>
      <c r="J27" s="40"/>
      <c r="K27" s="40"/>
      <c r="L27" s="40"/>
      <c r="M27" s="41"/>
      <c r="N27" s="6"/>
      <c r="O27" s="6"/>
      <c r="P27" s="6"/>
      <c r="Q27" s="6"/>
      <c r="R27" s="6"/>
      <c r="S27" s="6"/>
      <c r="T27" s="6"/>
      <c r="U27" s="6"/>
      <c r="V27" s="6"/>
    </row>
    <row r="28" spans="1:22">
      <c r="B28" s="33" t="s">
        <v>0</v>
      </c>
      <c r="C28" s="34">
        <v>5</v>
      </c>
      <c r="D28" s="6" t="s">
        <v>8</v>
      </c>
      <c r="E28" s="35" t="s">
        <v>24</v>
      </c>
      <c r="F28" s="36">
        <v>15</v>
      </c>
      <c r="G28" s="6" t="s">
        <v>8</v>
      </c>
      <c r="H28" s="37" t="s">
        <v>21</v>
      </c>
      <c r="I28" s="38">
        <f>DEGREES(-ACOS((I32^2+I33^2-C29^2-C30^2)/(2*C29*C30)))</f>
        <v>-109.15501007356373</v>
      </c>
      <c r="J28" s="6" t="s">
        <v>9</v>
      </c>
      <c r="K28" s="33" t="s">
        <v>4</v>
      </c>
      <c r="L28" s="33" t="s">
        <v>27</v>
      </c>
      <c r="M28" s="33" t="s">
        <v>5</v>
      </c>
      <c r="N28" s="6"/>
      <c r="O28" s="6"/>
      <c r="P28" s="6"/>
      <c r="Q28" s="6"/>
      <c r="R28" s="6"/>
      <c r="S28" s="6"/>
      <c r="T28" s="6"/>
      <c r="U28" s="6"/>
      <c r="V28" s="6"/>
    </row>
    <row r="29" spans="1:22">
      <c r="B29" s="10" t="s">
        <v>1</v>
      </c>
      <c r="C29" s="11">
        <v>16</v>
      </c>
      <c r="D29" s="6" t="s">
        <v>8</v>
      </c>
      <c r="E29" s="12" t="s">
        <v>10</v>
      </c>
      <c r="F29" s="13">
        <v>6</v>
      </c>
      <c r="G29" s="6" t="s">
        <v>8</v>
      </c>
      <c r="H29" s="14" t="s">
        <v>22</v>
      </c>
      <c r="I29" s="15">
        <f>DEGREES(ATAN2(I32,I33 )-ATAN2(C29+C30*COS(RADIANS(I28)),C30*SIN(RADIANS(I28))))</f>
        <v>68.237508927423164</v>
      </c>
      <c r="J29" s="6" t="s">
        <v>9</v>
      </c>
      <c r="K29" s="16" t="s">
        <v>6</v>
      </c>
      <c r="L29" s="17">
        <v>0</v>
      </c>
      <c r="M29" s="17">
        <v>0</v>
      </c>
      <c r="N29" s="6"/>
      <c r="O29" s="6"/>
      <c r="P29" s="6"/>
      <c r="Q29" s="6"/>
      <c r="R29" s="6"/>
      <c r="S29" s="6"/>
      <c r="T29" s="6"/>
      <c r="U29" s="6"/>
      <c r="V29" s="6"/>
    </row>
    <row r="30" spans="1:22">
      <c r="B30" s="10" t="s">
        <v>2</v>
      </c>
      <c r="C30" s="11">
        <v>12</v>
      </c>
      <c r="D30" s="6" t="s">
        <v>8</v>
      </c>
      <c r="E30" s="12" t="s">
        <v>33</v>
      </c>
      <c r="F30" s="13">
        <f>F29-C28</f>
        <v>1</v>
      </c>
      <c r="G30" s="6" t="s">
        <v>8</v>
      </c>
      <c r="H30" s="14" t="s">
        <v>23</v>
      </c>
      <c r="I30" s="15">
        <f>F31-I28-I29</f>
        <v>-49.082498853859434</v>
      </c>
      <c r="J30" s="6" t="s">
        <v>9</v>
      </c>
      <c r="K30" s="16">
        <v>0</v>
      </c>
      <c r="L30" s="17">
        <v>0</v>
      </c>
      <c r="M30" s="17">
        <f>C28</f>
        <v>5</v>
      </c>
      <c r="N30" s="6"/>
      <c r="O30" s="6"/>
      <c r="P30" s="6"/>
      <c r="Q30" s="6"/>
    </row>
    <row r="31" spans="1:22">
      <c r="B31" s="10" t="s">
        <v>3</v>
      </c>
      <c r="C31" s="11">
        <v>6</v>
      </c>
      <c r="D31" s="6" t="s">
        <v>8</v>
      </c>
      <c r="E31" s="18" t="s">
        <v>11</v>
      </c>
      <c r="F31" s="13">
        <v>-90</v>
      </c>
      <c r="G31" s="8" t="s">
        <v>9</v>
      </c>
      <c r="H31" s="6"/>
      <c r="I31" s="24"/>
      <c r="J31" s="6"/>
      <c r="K31" s="16">
        <v>1</v>
      </c>
      <c r="L31" s="17">
        <f>$C$5*COS(RADIANS(I29))</f>
        <v>5.9321587006711169</v>
      </c>
      <c r="M31" s="17">
        <f>C28+C29*SIN(RADIANS(I29))</f>
        <v>19.859659927133325</v>
      </c>
      <c r="N31" s="6"/>
      <c r="O31" s="6"/>
      <c r="P31" s="6"/>
      <c r="Q31" s="6"/>
    </row>
    <row r="32" spans="1:22">
      <c r="B32" s="6"/>
      <c r="C32" s="6"/>
      <c r="D32" s="6"/>
      <c r="H32" s="12" t="s">
        <v>25</v>
      </c>
      <c r="I32" s="17">
        <f>F28-C31*COS(RADIANS(F31))</f>
        <v>15</v>
      </c>
      <c r="J32" s="6" t="s">
        <v>8</v>
      </c>
      <c r="K32" s="16">
        <v>2</v>
      </c>
      <c r="L32" s="17">
        <f>I32</f>
        <v>15</v>
      </c>
      <c r="M32" s="17">
        <f>C28+I33</f>
        <v>12</v>
      </c>
      <c r="N32" s="6"/>
      <c r="O32" s="6"/>
      <c r="P32" s="6"/>
      <c r="Q32" s="6"/>
    </row>
    <row r="33" spans="2:17">
      <c r="D33" s="6"/>
      <c r="H33" s="12" t="s">
        <v>26</v>
      </c>
      <c r="I33" s="17">
        <f>F30-C31*SIN(RADIANS(F31))</f>
        <v>7</v>
      </c>
      <c r="J33" s="6" t="s">
        <v>8</v>
      </c>
      <c r="K33" s="16" t="s">
        <v>7</v>
      </c>
      <c r="L33" s="17">
        <f>$C$5*COS(RADIANS(I29))+$C$6*COS(RADIANS(I29+I28))+$C$7*COS(RADIANS(F31))</f>
        <v>15</v>
      </c>
      <c r="M33" s="17">
        <f>C28+C29*SIN(RADIANS(I29))+C30*SIN(RADIANS(I29+I28))+C31*SIN(RADIANS(F31))</f>
        <v>5.9999999999999982</v>
      </c>
      <c r="N33" s="6"/>
      <c r="O33" s="6"/>
      <c r="P33" s="6"/>
      <c r="Q33" s="6"/>
    </row>
    <row r="34" spans="2:17">
      <c r="B34" s="26"/>
      <c r="C34" s="24"/>
      <c r="D34" s="24"/>
      <c r="E34" s="24"/>
      <c r="F34" s="6"/>
      <c r="G34" s="6"/>
      <c r="H34" s="6"/>
      <c r="I34" s="24"/>
      <c r="J34" s="6"/>
      <c r="K34" s="6"/>
      <c r="L34" s="6"/>
      <c r="M34" s="6"/>
      <c r="N34" s="6"/>
      <c r="O34" s="6"/>
      <c r="P34" s="6"/>
      <c r="Q34" s="6"/>
    </row>
    <row r="35" spans="2:17">
      <c r="B35" s="9" t="s">
        <v>32</v>
      </c>
      <c r="C35" s="27"/>
      <c r="D35" s="27"/>
      <c r="E35" s="27"/>
      <c r="F35" s="27"/>
      <c r="G35" s="25"/>
      <c r="H35" s="9"/>
      <c r="I35" s="27"/>
      <c r="J35" s="9"/>
      <c r="K35" s="9"/>
      <c r="L35" s="9"/>
      <c r="M35" s="9"/>
    </row>
    <row r="36" spans="2:17">
      <c r="B36" s="10" t="s">
        <v>0</v>
      </c>
      <c r="C36" s="34">
        <v>5</v>
      </c>
      <c r="D36" s="6" t="s">
        <v>8</v>
      </c>
      <c r="E36" s="12" t="s">
        <v>24</v>
      </c>
      <c r="F36" s="13">
        <v>14.8</v>
      </c>
      <c r="G36" s="6" t="s">
        <v>8</v>
      </c>
      <c r="H36" s="37" t="s">
        <v>21</v>
      </c>
      <c r="I36" s="38">
        <f>DEGREES(-ACOS((I40^2+I41^2-C37^2-C38^2)/(2*C37*C38)))</f>
        <v>-116.60342260547621</v>
      </c>
      <c r="J36" s="6" t="s">
        <v>9</v>
      </c>
      <c r="K36" s="33" t="s">
        <v>4</v>
      </c>
      <c r="L36" s="33" t="s">
        <v>27</v>
      </c>
      <c r="M36" s="33" t="s">
        <v>5</v>
      </c>
    </row>
    <row r="37" spans="2:17">
      <c r="B37" s="10" t="s">
        <v>1</v>
      </c>
      <c r="C37" s="11">
        <v>16</v>
      </c>
      <c r="D37" s="6" t="s">
        <v>8</v>
      </c>
      <c r="E37" s="12" t="s">
        <v>10</v>
      </c>
      <c r="F37" s="13">
        <v>2</v>
      </c>
      <c r="G37" s="6" t="s">
        <v>8</v>
      </c>
      <c r="H37" s="14" t="s">
        <v>22</v>
      </c>
      <c r="I37" s="15">
        <f>DEGREES(ATAN2(I40,I41 )-ATAN2(C37+C38*COS(RADIANS(I36)),C38*SIN(RADIANS(I36))))</f>
        <v>56.735841442237913</v>
      </c>
      <c r="J37" s="6" t="s">
        <v>9</v>
      </c>
      <c r="K37" s="16" t="s">
        <v>6</v>
      </c>
      <c r="L37" s="17">
        <v>0</v>
      </c>
      <c r="M37" s="17">
        <v>0</v>
      </c>
    </row>
    <row r="38" spans="2:17">
      <c r="B38" s="10" t="s">
        <v>2</v>
      </c>
      <c r="C38" s="11">
        <v>12</v>
      </c>
      <c r="D38" s="6" t="s">
        <v>8</v>
      </c>
      <c r="E38" s="12" t="s">
        <v>33</v>
      </c>
      <c r="F38" s="13">
        <f>F37-C36</f>
        <v>-3</v>
      </c>
      <c r="G38" s="6" t="s">
        <v>8</v>
      </c>
      <c r="H38" s="14" t="s">
        <v>23</v>
      </c>
      <c r="I38" s="15">
        <f>F39-I36-I37</f>
        <v>-30.132418836761701</v>
      </c>
      <c r="J38" s="6" t="s">
        <v>9</v>
      </c>
      <c r="K38" s="16">
        <v>0</v>
      </c>
      <c r="L38" s="17">
        <v>0</v>
      </c>
      <c r="M38" s="17">
        <f>C36</f>
        <v>5</v>
      </c>
    </row>
    <row r="39" spans="2:17">
      <c r="B39" s="10" t="s">
        <v>3</v>
      </c>
      <c r="C39" s="11">
        <v>6</v>
      </c>
      <c r="D39" s="6" t="s">
        <v>8</v>
      </c>
      <c r="E39" s="18" t="s">
        <v>11</v>
      </c>
      <c r="F39" s="13">
        <v>-90</v>
      </c>
      <c r="G39" s="8" t="s">
        <v>9</v>
      </c>
      <c r="H39" s="6"/>
      <c r="I39" s="24"/>
      <c r="J39" s="6"/>
      <c r="K39" s="16">
        <v>1</v>
      </c>
      <c r="L39" s="17">
        <f>$C$5*COS(RADIANS(I37))</f>
        <v>8.7759979253508273</v>
      </c>
      <c r="M39" s="17">
        <f>C36+C37*SIN(RADIANS(I37))</f>
        <v>18.378410234935913</v>
      </c>
    </row>
    <row r="40" spans="2:17">
      <c r="B40" s="6"/>
      <c r="C40" s="6"/>
      <c r="D40" s="6"/>
      <c r="H40" s="12" t="s">
        <v>25</v>
      </c>
      <c r="I40" s="17">
        <f>F36-C39*COS(RADIANS(F39))</f>
        <v>14.8</v>
      </c>
      <c r="J40" s="6" t="s">
        <v>8</v>
      </c>
      <c r="K40" s="16">
        <v>2</v>
      </c>
      <c r="L40" s="17">
        <f>I40</f>
        <v>14.8</v>
      </c>
      <c r="M40" s="17">
        <f>C36+I41</f>
        <v>8</v>
      </c>
    </row>
    <row r="41" spans="2:17">
      <c r="D41" s="6"/>
      <c r="H41" s="12" t="s">
        <v>26</v>
      </c>
      <c r="I41" s="17">
        <f>F38-C39*SIN(RADIANS(F39))</f>
        <v>3</v>
      </c>
      <c r="J41" s="6" t="s">
        <v>8</v>
      </c>
      <c r="K41" s="16" t="s">
        <v>7</v>
      </c>
      <c r="L41" s="17">
        <f>$C$5*COS(RADIANS(I37))+$C$6*COS(RADIANS(I37+I36))+$C$7*COS(RADIANS(F39))</f>
        <v>14.799999999999999</v>
      </c>
      <c r="M41" s="17">
        <f>C36+C37*SIN(RADIANS(I37))+C38*SIN(RADIANS(I37+I36))+C39*SIN(RADIANS(F39))</f>
        <v>2.0000000000000018</v>
      </c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2:17"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2:17">
      <c r="B44" s="6"/>
      <c r="C44" s="6"/>
      <c r="D44" s="6"/>
      <c r="E44" s="28"/>
      <c r="F44" s="22"/>
      <c r="G44" s="6"/>
      <c r="H44" s="6"/>
      <c r="I44" s="6"/>
      <c r="J44" s="6"/>
      <c r="K44" s="6"/>
      <c r="L44" s="6"/>
      <c r="M44" s="6"/>
    </row>
    <row r="45" spans="2:17">
      <c r="B45" s="6"/>
      <c r="C45" s="6"/>
      <c r="D45" s="6"/>
      <c r="E45" s="28"/>
      <c r="F45" s="21"/>
      <c r="G45" s="6"/>
      <c r="H45" s="6"/>
      <c r="I45" s="6"/>
      <c r="J45" s="6"/>
      <c r="K45" s="6"/>
      <c r="L45" s="6"/>
      <c r="M45" s="6"/>
    </row>
    <row r="46" spans="2:17">
      <c r="B46" s="6"/>
      <c r="C46" s="6"/>
      <c r="D46" s="6"/>
      <c r="E46" s="28"/>
      <c r="F46" s="22"/>
      <c r="G46" s="6"/>
      <c r="H46" s="6"/>
      <c r="I46" s="6"/>
      <c r="J46" s="6"/>
      <c r="K46" s="6"/>
      <c r="L46" s="6"/>
      <c r="M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17">
      <c r="B48" s="7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</row>
    <row r="49" spans="2:21">
      <c r="B49" s="26"/>
      <c r="C49" s="24"/>
      <c r="D49" s="24"/>
      <c r="E49" s="24"/>
      <c r="F49" s="6"/>
      <c r="G49" s="6"/>
      <c r="H49" s="6"/>
      <c r="I49" s="6"/>
      <c r="J49" s="6"/>
      <c r="K49" s="6"/>
      <c r="L49" s="6"/>
      <c r="M49" s="6"/>
    </row>
    <row r="50" spans="2:21">
      <c r="B50" s="26"/>
      <c r="C50" s="24"/>
      <c r="D50" s="24"/>
      <c r="E50" s="24"/>
      <c r="F50" s="6"/>
      <c r="G50" s="6"/>
      <c r="H50" s="6"/>
      <c r="I50" s="6"/>
      <c r="J50" s="6"/>
      <c r="K50" s="6"/>
      <c r="L50" s="6"/>
      <c r="M50" s="6"/>
    </row>
    <row r="51" spans="2:21">
      <c r="B51" s="26"/>
      <c r="C51" s="24"/>
      <c r="D51" s="24"/>
      <c r="E51" s="24"/>
      <c r="F51" s="6"/>
      <c r="G51" s="6"/>
      <c r="H51" s="6"/>
      <c r="I51" s="6"/>
      <c r="J51" s="6"/>
      <c r="K51" s="6"/>
      <c r="L51" s="6"/>
      <c r="M51" s="6"/>
    </row>
    <row r="52" spans="2:21">
      <c r="B52" s="26"/>
      <c r="C52" s="24"/>
      <c r="D52" s="24"/>
      <c r="E52" s="24"/>
      <c r="F52" s="24"/>
      <c r="G52" s="6"/>
      <c r="H52" s="6"/>
      <c r="I52" s="6"/>
      <c r="J52" s="6"/>
      <c r="K52" s="6"/>
      <c r="L52" s="6"/>
      <c r="M52" s="6"/>
    </row>
    <row r="53" spans="2:21">
      <c r="B53" s="26"/>
      <c r="C53" s="24"/>
      <c r="D53" s="24"/>
      <c r="E53" s="24"/>
      <c r="F53" s="24"/>
      <c r="G53" s="6"/>
      <c r="H53" s="6"/>
      <c r="I53" s="6"/>
      <c r="J53" s="6"/>
      <c r="K53" s="6"/>
      <c r="L53" s="6"/>
      <c r="M53" s="6"/>
    </row>
    <row r="54" spans="2:2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21">
      <c r="B55" s="7"/>
      <c r="C55" s="6"/>
      <c r="D55" s="6"/>
      <c r="E55" s="29"/>
      <c r="F55" s="26"/>
      <c r="G55" s="6"/>
      <c r="H55" s="6"/>
      <c r="I55" s="6"/>
      <c r="J55" s="6"/>
      <c r="K55" s="6"/>
      <c r="L55" s="6"/>
      <c r="M55" s="6"/>
    </row>
    <row r="56" spans="2:21">
      <c r="B56" s="7"/>
      <c r="C56" s="6"/>
      <c r="D56" s="6"/>
      <c r="E56" s="29"/>
      <c r="F56" s="26"/>
      <c r="G56" s="6"/>
      <c r="H56" s="6"/>
      <c r="I56" s="6"/>
      <c r="J56" s="6"/>
      <c r="K56" s="6"/>
      <c r="L56" s="6"/>
      <c r="M56" s="6"/>
    </row>
    <row r="57" spans="2:21">
      <c r="B57" s="7"/>
      <c r="C57" s="6"/>
      <c r="D57" s="6"/>
      <c r="E57" s="30"/>
      <c r="F57" s="2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2:21"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2:2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2:21">
      <c r="B60" s="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2:21">
      <c r="B61" s="6"/>
      <c r="C61" s="6"/>
      <c r="D61" s="6"/>
      <c r="E61" s="28"/>
      <c r="F61" s="22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2:21">
      <c r="B62" s="6"/>
      <c r="C62" s="6"/>
      <c r="D62" s="6"/>
      <c r="E62" s="28"/>
      <c r="F62" s="21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2:21">
      <c r="B63" s="6"/>
      <c r="C63" s="6"/>
      <c r="D63" s="6"/>
      <c r="E63" s="28"/>
      <c r="F63" s="22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2:21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31"/>
      <c r="N64" s="26"/>
      <c r="O64" s="6"/>
      <c r="P64" s="6"/>
      <c r="Q64" s="6"/>
      <c r="R64" s="6"/>
      <c r="S64" s="6"/>
      <c r="T64" s="6"/>
      <c r="U64" s="6"/>
    </row>
    <row r="65" spans="2:21">
      <c r="B65" s="7"/>
      <c r="C65" s="7"/>
      <c r="D65" s="7"/>
      <c r="E65" s="7"/>
      <c r="F65" s="6"/>
      <c r="G65" s="6"/>
      <c r="H65" s="6"/>
      <c r="I65" s="6"/>
      <c r="J65" s="6"/>
      <c r="K65" s="6"/>
      <c r="L65" s="6"/>
      <c r="M65" s="31"/>
      <c r="N65" s="26"/>
      <c r="O65" s="6"/>
      <c r="P65" s="6"/>
      <c r="Q65" s="6"/>
      <c r="R65" s="6"/>
      <c r="S65" s="6"/>
      <c r="T65" s="6"/>
      <c r="U65" s="6"/>
    </row>
    <row r="66" spans="2:21">
      <c r="B66" s="26"/>
      <c r="C66" s="24"/>
      <c r="D66" s="24"/>
      <c r="E66" s="24"/>
      <c r="F66" s="6"/>
      <c r="G66" s="6"/>
      <c r="H66" s="6"/>
      <c r="I66" s="6"/>
      <c r="J66" s="6"/>
      <c r="K66" s="6"/>
      <c r="L66" s="6"/>
      <c r="M66" s="32"/>
      <c r="N66" s="26"/>
      <c r="O66" s="6"/>
      <c r="P66" s="6"/>
      <c r="Q66" s="6"/>
      <c r="R66" s="6"/>
      <c r="S66" s="6"/>
      <c r="T66" s="6"/>
      <c r="U66" s="6"/>
    </row>
    <row r="67" spans="2:21">
      <c r="B67" s="26"/>
      <c r="C67" s="24"/>
      <c r="D67" s="24"/>
      <c r="E67" s="2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2:21">
      <c r="B68" s="26"/>
      <c r="C68" s="24"/>
      <c r="D68" s="24"/>
      <c r="E68" s="24"/>
      <c r="F68" s="6"/>
      <c r="G68" s="6"/>
      <c r="H68" s="6"/>
      <c r="I68" s="6"/>
      <c r="J68" s="6"/>
      <c r="K68" s="6"/>
      <c r="L68" s="6"/>
      <c r="M68" s="32"/>
      <c r="N68" s="6"/>
      <c r="O68" s="6"/>
      <c r="P68" s="6"/>
      <c r="Q68" s="6"/>
      <c r="R68" s="6"/>
      <c r="S68" s="6"/>
      <c r="T68" s="6"/>
      <c r="U68" s="6"/>
    </row>
    <row r="69" spans="2:21">
      <c r="B69" s="26"/>
      <c r="C69" s="24"/>
      <c r="D69" s="24"/>
      <c r="E69" s="24"/>
      <c r="F69" s="24"/>
      <c r="G69" s="6"/>
      <c r="H69" s="6"/>
      <c r="I69" s="6"/>
      <c r="J69" s="6"/>
      <c r="K69" s="6"/>
      <c r="L69" s="6"/>
      <c r="M69" s="32"/>
      <c r="N69" s="6"/>
      <c r="O69" s="6"/>
      <c r="P69" s="6"/>
      <c r="Q69" s="6"/>
      <c r="R69" s="6"/>
      <c r="S69" s="6"/>
      <c r="T69" s="6"/>
      <c r="U69" s="6"/>
    </row>
    <row r="70" spans="2:21">
      <c r="B70" s="26"/>
      <c r="C70" s="24"/>
      <c r="D70" s="24"/>
      <c r="E70" s="24"/>
      <c r="F70" s="24"/>
      <c r="G70" s="6"/>
      <c r="H70" s="6"/>
      <c r="I70" s="6"/>
      <c r="J70" s="6"/>
      <c r="K70" s="6"/>
      <c r="L70" s="6"/>
      <c r="M70" s="32"/>
      <c r="N70" s="6"/>
      <c r="O70" s="6"/>
      <c r="P70" s="6"/>
      <c r="Q70" s="6"/>
      <c r="R70" s="6"/>
      <c r="S70" s="6"/>
      <c r="T70" s="6"/>
      <c r="U70" s="6"/>
    </row>
    <row r="71" spans="2:2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2:21">
      <c r="B72" s="7"/>
      <c r="C72" s="6"/>
      <c r="D72" s="6"/>
      <c r="E72" s="29"/>
      <c r="F72" s="2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2:21">
      <c r="B73" s="7"/>
      <c r="C73" s="6"/>
      <c r="D73" s="6"/>
      <c r="E73" s="29"/>
      <c r="F73" s="2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2:21">
      <c r="B74" s="7"/>
      <c r="C74" s="6"/>
      <c r="D74" s="6"/>
      <c r="E74" s="30"/>
      <c r="F74" s="2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2:21"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2:21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2:21">
      <c r="B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2:21">
      <c r="B78" s="6"/>
      <c r="C78" s="6"/>
      <c r="D78" s="6"/>
      <c r="E78" s="28"/>
      <c r="F78" s="22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2:21">
      <c r="B79" s="6"/>
      <c r="C79" s="6"/>
      <c r="D79" s="6"/>
      <c r="E79" s="28"/>
      <c r="F79" s="2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2:21">
      <c r="B80" s="6"/>
      <c r="C80" s="6"/>
      <c r="D80" s="6"/>
      <c r="E80" s="28"/>
      <c r="F80" s="22"/>
      <c r="G80" s="6"/>
      <c r="H80" s="6"/>
      <c r="I80" s="6"/>
      <c r="J80" s="6"/>
      <c r="K80" s="6"/>
      <c r="L80" s="6"/>
      <c r="M80" s="6"/>
    </row>
    <row r="81" spans="2:13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>
      <c r="B82" s="7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</row>
    <row r="83" spans="2:13">
      <c r="B83" s="26"/>
      <c r="C83" s="24"/>
      <c r="D83" s="24"/>
      <c r="E83" s="24"/>
      <c r="F83" s="6"/>
      <c r="G83" s="6"/>
      <c r="H83" s="6"/>
      <c r="I83" s="6"/>
      <c r="J83" s="6"/>
      <c r="K83" s="6"/>
      <c r="L83" s="6"/>
      <c r="M83" s="6"/>
    </row>
    <row r="84" spans="2:13">
      <c r="B84" s="26"/>
      <c r="C84" s="24"/>
      <c r="D84" s="24"/>
      <c r="E84" s="24"/>
      <c r="F84" s="6"/>
      <c r="G84" s="6"/>
      <c r="H84" s="6"/>
      <c r="I84" s="6"/>
      <c r="J84" s="6"/>
      <c r="K84" s="6"/>
      <c r="L84" s="6"/>
      <c r="M84" s="6"/>
    </row>
    <row r="85" spans="2:13">
      <c r="B85" s="26"/>
      <c r="C85" s="24"/>
      <c r="D85" s="24"/>
      <c r="E85" s="24"/>
      <c r="F85" s="6"/>
      <c r="G85" s="6"/>
      <c r="H85" s="6"/>
      <c r="I85" s="6"/>
      <c r="J85" s="6"/>
      <c r="K85" s="6"/>
      <c r="L85" s="6"/>
      <c r="M85" s="6"/>
    </row>
    <row r="86" spans="2:13">
      <c r="B86" s="26"/>
      <c r="C86" s="24"/>
      <c r="D86" s="24"/>
      <c r="E86" s="24"/>
      <c r="F86" s="24"/>
      <c r="G86" s="6"/>
      <c r="H86" s="6"/>
      <c r="I86" s="6"/>
      <c r="J86" s="6"/>
      <c r="K86" s="6"/>
      <c r="L86" s="6"/>
      <c r="M86" s="6"/>
    </row>
    <row r="87" spans="2:13">
      <c r="B87" s="26"/>
      <c r="C87" s="24"/>
      <c r="D87" s="24"/>
      <c r="E87" s="24"/>
      <c r="F87" s="24"/>
      <c r="G87" s="6"/>
      <c r="H87" s="6"/>
      <c r="I87" s="6"/>
      <c r="J87" s="6"/>
      <c r="K87" s="6"/>
      <c r="L87" s="6"/>
      <c r="M87" s="6"/>
    </row>
    <row r="88" spans="2:1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2:1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2:1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</sheetData>
  <pageMargins left="0.25" right="0.25" top="0.75" bottom="0.75" header="0.3" footer="0.3"/>
  <pageSetup paperSize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4" sqref="J24"/>
    </sheetView>
  </sheetViews>
  <sheetFormatPr defaultRowHeight="15.0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K3:K9"/>
  <sheetViews>
    <sheetView workbookViewId="0">
      <selection activeCell="O4" sqref="O4"/>
    </sheetView>
  </sheetViews>
  <sheetFormatPr defaultRowHeight="15.05"/>
  <sheetData>
    <row r="3" spans="11:11">
      <c r="K3" s="3" t="s">
        <v>34</v>
      </c>
    </row>
    <row r="4" spans="11:11">
      <c r="K4" s="4" t="s">
        <v>36</v>
      </c>
    </row>
    <row r="5" spans="11:11">
      <c r="K5" s="2" t="s">
        <v>17</v>
      </c>
    </row>
    <row r="6" spans="11:11">
      <c r="K6" s="5" t="s">
        <v>18</v>
      </c>
    </row>
    <row r="7" spans="11:11">
      <c r="K7" s="2" t="s">
        <v>19</v>
      </c>
    </row>
    <row r="8" spans="11:11">
      <c r="K8" s="2" t="s">
        <v>20</v>
      </c>
    </row>
    <row r="9" spans="11:11">
      <c r="K9" s="2" t="s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5.05"/>
  <sheetData>
    <row r="1" spans="1:1">
      <c r="A1" s="1" t="s">
        <v>15</v>
      </c>
    </row>
    <row r="2" spans="1:1">
      <c r="A2" t="s">
        <v>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29" sqref="E29"/>
    </sheetView>
  </sheetViews>
  <sheetFormatPr defaultRowHeight="15.05"/>
  <sheetData>
    <row r="1" spans="1:1">
      <c r="A1" s="1" t="s">
        <v>13</v>
      </c>
    </row>
    <row r="2" spans="1:1">
      <c r="A2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cinematica</vt:lpstr>
      <vt:lpstr>dimensioni</vt:lpstr>
      <vt:lpstr>definizioni</vt:lpstr>
      <vt:lpstr>MJ</vt:lpstr>
      <vt:lpstr>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Ryzen5700u</cp:lastModifiedBy>
  <cp:lastPrinted>2016-11-29T20:08:40Z</cp:lastPrinted>
  <dcterms:created xsi:type="dcterms:W3CDTF">2016-11-29T11:46:59Z</dcterms:created>
  <dcterms:modified xsi:type="dcterms:W3CDTF">2022-04-29T05:58:16Z</dcterms:modified>
</cp:coreProperties>
</file>